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A83E79E3-4231-40AC-BB1B-D0502C3629E0}" xr6:coauthVersionLast="47" xr6:coauthVersionMax="47" xr10:uidLastSave="{00000000-0000-0000-0000-000000000000}"/>
  <bookViews>
    <workbookView xWindow="22932" yWindow="-108" windowWidth="19416" windowHeight="10416" xr2:uid="{00000000-000D-0000-FFFF-FFFF00000000}"/>
  </bookViews>
  <sheets>
    <sheet name="TOP STAY SF " sheetId="2" r:id="rId1"/>
  </sheets>
  <definedNames>
    <definedName name="Z_947B752F_E4E5_4C5C_81CB_1317F626B06B_.wvu.Cols" localSheetId="0" hidden="1">'TOP STAY SF '!$G:$J</definedName>
  </definedNames>
  <calcPr calcId="191029"/>
  <customWorkbookViews>
    <customWorkbookView name="DTC" guid="{947B752F-E4E5-4C5C-81CB-1317F626B06B}" maximized="1" xWindow="-11" yWindow="-11" windowWidth="3862" windowHeight="212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J15" i="2" s="1"/>
  <c r="I16" i="2"/>
  <c r="I15" i="2"/>
  <c r="I14" i="2"/>
  <c r="I13" i="2"/>
  <c r="I12" i="2"/>
  <c r="I11" i="2"/>
  <c r="I10" i="2"/>
  <c r="I9" i="2"/>
  <c r="I8" i="2"/>
  <c r="J14" i="2" l="1"/>
  <c r="J13" i="2" s="1"/>
  <c r="J12" i="2" s="1"/>
  <c r="J11" i="2" s="1"/>
  <c r="J10" i="2" s="1"/>
  <c r="J9" i="2" s="1"/>
  <c r="C13" i="2" s="1"/>
  <c r="D13" i="2" s="1"/>
  <c r="G17" i="2" s="1"/>
  <c r="G18" i="2" l="1"/>
  <c r="C16" i="2" s="1"/>
  <c r="H18" i="2"/>
  <c r="D16" i="2" s="1"/>
  <c r="H17" i="2"/>
  <c r="D15" i="2" s="1"/>
  <c r="C15" i="2"/>
</calcChain>
</file>

<file path=xl/sharedStrings.xml><?xml version="1.0" encoding="utf-8"?>
<sst xmlns="http://schemas.openxmlformats.org/spreadsheetml/2006/main" count="42" uniqueCount="42">
  <si>
    <t>+</t>
  </si>
  <si>
    <t>Х</t>
  </si>
  <si>
    <t>480 - 1500</t>
  </si>
  <si>
    <t>750 - 2500</t>
  </si>
  <si>
    <t>1500 - 4900</t>
  </si>
  <si>
    <t>3200 - 9000</t>
  </si>
  <si>
    <r>
      <rPr>
        <b/>
        <sz val="26"/>
        <color theme="2" tint="-0.499984740745262"/>
        <rFont val="Segoe UI"/>
        <family val="2"/>
        <charset val="204"/>
      </rPr>
      <t>TOP STAY</t>
    </r>
    <r>
      <rPr>
        <b/>
        <sz val="26"/>
        <color theme="2" tint="-0.749992370372631"/>
        <rFont val="Segoe UI"/>
        <family val="2"/>
        <charset val="204"/>
      </rPr>
      <t xml:space="preserve"> </t>
    </r>
    <r>
      <rPr>
        <b/>
        <sz val="26"/>
        <color rgb="FFC00000"/>
        <rFont val="Segoe UI"/>
        <family val="2"/>
        <charset val="204"/>
      </rPr>
      <t>SF</t>
    </r>
    <r>
      <rPr>
        <b/>
        <sz val="36"/>
        <color theme="2" tint="-0.749992370372631"/>
        <rFont val="Segoe UI"/>
        <family val="2"/>
        <charset val="204"/>
      </rPr>
      <t xml:space="preserve"> </t>
    </r>
  </si>
  <si>
    <t>ДСП 16 мм</t>
  </si>
  <si>
    <t>ДСП 18 мм</t>
  </si>
  <si>
    <t>МДФ 16 мм</t>
  </si>
  <si>
    <t>МДФ 18/19 мм</t>
  </si>
  <si>
    <t>МДФ 22 мм</t>
  </si>
  <si>
    <t>Массив дерева 16 мм</t>
  </si>
  <si>
    <t>Массив дерева 18 мм</t>
  </si>
  <si>
    <t>Массив дерева 22 мм</t>
  </si>
  <si>
    <t xml:space="preserve">Алюминиевая рамка со стеклом </t>
  </si>
  <si>
    <t>1. Введите размеры фасада и вес ручки:</t>
  </si>
  <si>
    <r>
      <rPr>
        <b/>
        <sz val="11"/>
        <color theme="2" tint="-0.749992370372631"/>
        <rFont val="Calibri"/>
        <family val="2"/>
        <charset val="204"/>
        <scheme val="minor"/>
      </rPr>
      <t>Ширина</t>
    </r>
    <r>
      <rPr>
        <sz val="11"/>
        <color theme="2" tint="-0.749992370372631"/>
        <rFont val="Calibri"/>
        <family val="2"/>
        <charset val="204"/>
        <scheme val="minor"/>
      </rPr>
      <t>, мм</t>
    </r>
  </si>
  <si>
    <r>
      <rPr>
        <b/>
        <sz val="11"/>
        <color theme="2" tint="-0.749992370372631"/>
        <rFont val="Calibri"/>
        <family val="2"/>
        <charset val="204"/>
        <scheme val="minor"/>
      </rPr>
      <t>Вес ручки</t>
    </r>
    <r>
      <rPr>
        <sz val="11"/>
        <color theme="2" tint="-0.749992370372631"/>
        <rFont val="Calibri"/>
        <family val="2"/>
        <charset val="204"/>
        <scheme val="minor"/>
      </rPr>
      <t>, граммы</t>
    </r>
  </si>
  <si>
    <t>Вес фасада, кг</t>
  </si>
  <si>
    <t>Индекс (LF)</t>
  </si>
  <si>
    <t>Среднее значение индекса</t>
  </si>
  <si>
    <t>Цвет заглушек</t>
  </si>
  <si>
    <t>www.dtcrussia.ru</t>
  </si>
  <si>
    <r>
      <t xml:space="preserve">С </t>
    </r>
    <r>
      <rPr>
        <b/>
        <sz val="11"/>
        <rFont val="Calibri"/>
        <family val="2"/>
        <charset val="204"/>
        <scheme val="minor"/>
      </rPr>
      <t xml:space="preserve">белыми </t>
    </r>
    <r>
      <rPr>
        <sz val="11"/>
        <color theme="2" tint="-0.749992370372631"/>
        <rFont val="Calibri"/>
        <family val="2"/>
        <charset val="204"/>
        <scheme val="minor"/>
      </rPr>
      <t>заглушками</t>
    </r>
  </si>
  <si>
    <t>Артикул механизма  (арт. белый / серый)</t>
  </si>
  <si>
    <t>Материал</t>
  </si>
  <si>
    <t>Вес 1м2</t>
  </si>
  <si>
    <t>Расчет</t>
  </si>
  <si>
    <t>Формула</t>
  </si>
  <si>
    <r>
      <rPr>
        <b/>
        <sz val="11"/>
        <color theme="0"/>
        <rFont val="Calibri"/>
        <family val="2"/>
        <charset val="204"/>
        <scheme val="minor"/>
      </rPr>
      <t>Артикул комплекта</t>
    </r>
    <r>
      <rPr>
        <sz val="11"/>
        <color theme="0"/>
        <rFont val="Calibri"/>
        <family val="2"/>
        <charset val="204"/>
        <scheme val="minor"/>
      </rPr>
      <t xml:space="preserve"> механизмов</t>
    </r>
  </si>
  <si>
    <r>
      <t xml:space="preserve">Если фасад большой, необходим </t>
    </r>
    <r>
      <rPr>
        <b/>
        <sz val="11"/>
        <color theme="0"/>
        <rFont val="Calibri"/>
        <family val="2"/>
        <charset val="204"/>
        <scheme val="minor"/>
      </rPr>
      <t xml:space="preserve">один </t>
    </r>
    <r>
      <rPr>
        <sz val="11"/>
        <color theme="0"/>
        <rFont val="Calibri"/>
        <family val="2"/>
        <charset val="204"/>
        <scheme val="minor"/>
      </rPr>
      <t xml:space="preserve">дополнительный </t>
    </r>
    <r>
      <rPr>
        <b/>
        <sz val="11"/>
        <color theme="0"/>
        <rFont val="Calibri"/>
        <family val="2"/>
        <charset val="204"/>
        <scheme val="minor"/>
      </rPr>
      <t xml:space="preserve">механизм </t>
    </r>
    <r>
      <rPr>
        <sz val="11"/>
        <color theme="0"/>
        <rFont val="Calibri"/>
        <family val="2"/>
        <charset val="204"/>
        <scheme val="minor"/>
      </rPr>
      <t>из комплекта</t>
    </r>
  </si>
  <si>
    <t>Счетчик списка SF:</t>
  </si>
  <si>
    <r>
      <t xml:space="preserve">Артикул подъемного механизма TOP STAYS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SF </t>
    </r>
    <r>
      <rPr>
        <sz val="11"/>
        <color theme="0" tint="-4.9989318521683403E-2"/>
        <rFont val="Calibri"/>
        <family val="2"/>
        <charset val="204"/>
        <scheme val="minor"/>
      </rPr>
      <t>должен соответствовать полученному индексу и подходящей высоте фасада. Значение индекса должно попадать в пределы значений для одного комплекта механизмов. Чем ближе индекс к среднему значению тем проще будет осуществляться регулировка механизма.</t>
    </r>
  </si>
  <si>
    <t>Пределы значений индекса</t>
  </si>
  <si>
    <r>
      <t>2. Из раскрывающегося списка выберите материал фасада и получите значение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</t>
    </r>
    <r>
      <rPr>
        <sz val="11"/>
        <color theme="0" tint="-4.9989318521683403E-2"/>
        <rFont val="Calibri"/>
        <family val="2"/>
        <charset val="204"/>
        <scheme val="minor"/>
      </rPr>
      <t xml:space="preserve">веса, индекса                                                          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 </t>
    </r>
    <r>
      <rPr>
        <sz val="11"/>
        <color theme="0" tint="-4.9989318521683403E-2"/>
        <rFont val="Calibri"/>
        <family val="2"/>
        <charset val="204"/>
        <scheme val="minor"/>
      </rPr>
      <t xml:space="preserve">и </t>
    </r>
    <r>
      <rPr>
        <b/>
        <sz val="11"/>
        <color theme="0" tint="-4.9989318521683403E-2"/>
        <rFont val="Calibri"/>
        <family val="2"/>
        <charset val="204"/>
        <scheme val="minor"/>
      </rPr>
      <t xml:space="preserve">аритикул комплекта механизмов. </t>
    </r>
    <r>
      <rPr>
        <sz val="11"/>
        <color theme="0" tint="-4.9989318521683403E-2"/>
        <rFont val="Calibri"/>
        <family val="2"/>
        <charset val="204"/>
        <scheme val="minor"/>
      </rPr>
      <t>Комплект состоит из 2-х механизмов.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</si>
  <si>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SF "L" </t>
    </r>
    <r>
      <rPr>
        <sz val="11"/>
        <color theme="2" tint="-0.749992370372631"/>
        <rFont val="Calibri"/>
        <family val="2"/>
        <charset val="204"/>
        <scheme val="minor"/>
      </rPr>
      <t>слабый  (0016697 / 0016701)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</si>
  <si>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SF "M" </t>
    </r>
    <r>
      <rPr>
        <sz val="11"/>
        <color theme="2" tint="-0.749992370372631"/>
        <rFont val="Calibri"/>
        <family val="2"/>
        <charset val="204"/>
        <scheme val="minor"/>
      </rPr>
      <t>средний (0016698 / 0016702)</t>
    </r>
  </si>
  <si>
    <r>
      <rPr>
        <b/>
        <sz val="11"/>
        <color theme="2" tint="-0.749992370372631"/>
        <rFont val="Calibri"/>
        <family val="2"/>
        <charset val="204"/>
        <scheme val="minor"/>
      </rPr>
      <t xml:space="preserve">Top-Stay SF "H" </t>
    </r>
    <r>
      <rPr>
        <sz val="11"/>
        <color theme="2" tint="-0.749992370372631"/>
        <rFont val="Calibri"/>
        <family val="2"/>
        <charset val="204"/>
        <scheme val="minor"/>
      </rPr>
      <t>сильный (0016699 / 0016703)</t>
    </r>
  </si>
  <si>
    <r>
      <rPr>
        <b/>
        <sz val="11"/>
        <color theme="2" tint="-0.749992370372631"/>
        <rFont val="Calibri"/>
        <family val="2"/>
        <charset val="204"/>
        <scheme val="minor"/>
      </rPr>
      <t>Top-Stay SF "H"</t>
    </r>
    <r>
      <rPr>
        <sz val="11"/>
        <color theme="2" tint="-0.749992370372631"/>
        <rFont val="Calibri"/>
        <family val="2"/>
        <charset val="204"/>
        <scheme val="minor"/>
      </rPr>
      <t xml:space="preserve"> очень сильный (0016700 / 0016704)</t>
    </r>
  </si>
  <si>
    <r>
      <rPr>
        <b/>
        <sz val="11"/>
        <color theme="2" tint="-0.749992370372631"/>
        <rFont val="Calibri"/>
        <family val="2"/>
        <charset val="204"/>
        <scheme val="minor"/>
      </rPr>
      <t>Высота</t>
    </r>
    <r>
      <rPr>
        <sz val="11"/>
        <color theme="2" tint="-0.749992370372631"/>
        <rFont val="Calibri"/>
        <family val="2"/>
        <charset val="204"/>
        <scheme val="minor"/>
      </rPr>
      <t>, мм (max. 720)</t>
    </r>
  </si>
  <si>
    <r>
      <t xml:space="preserve">С </t>
    </r>
    <r>
      <rPr>
        <b/>
        <sz val="11"/>
        <color theme="0" tint="-4.9989318521683403E-2"/>
        <rFont val="Calibri"/>
        <family val="2"/>
        <charset val="204"/>
        <scheme val="minor"/>
      </rPr>
      <t>серыми</t>
    </r>
    <r>
      <rPr>
        <sz val="11"/>
        <color theme="0" tint="-4.9989318521683403E-2"/>
        <rFont val="Calibri"/>
        <family val="2"/>
        <charset val="204"/>
        <scheme val="minor"/>
      </rPr>
      <t xml:space="preserve"> заглушками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</si>
</sst>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2" tint="-0.749992370372631"/>
      <name val="Calibri"/>
      <family val="2"/>
      <charset val="204"/>
      <scheme val="minor"/>
    </font>
    <font>
      <b/>
      <sz val="11"/>
      <color theme="2" tint="-0.749992370372631"/>
      <name val="Calibri"/>
      <family val="2"/>
      <charset val="204"/>
      <scheme val="minor"/>
    </font>
    <font>
      <sz val="11"/>
      <color theme="0" tint="-4.9989318521683403E-2"/>
      <name val="Calibri"/>
      <family val="2"/>
      <charset val="204"/>
      <scheme val="minor"/>
    </font>
    <font>
      <b/>
      <sz val="11"/>
      <color theme="0" tint="-4.9989318521683403E-2"/>
      <name val="Calibri"/>
      <family val="2"/>
      <charset val="204"/>
      <scheme val="minor"/>
    </font>
    <font>
      <b/>
      <sz val="16"/>
      <color theme="2" tint="-0.74999237037263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36"/>
      <color theme="2" tint="-0.749992370372631"/>
      <name val="Segoe UI"/>
      <family val="2"/>
      <charset val="204"/>
    </font>
    <font>
      <b/>
      <sz val="26"/>
      <color theme="2" tint="-0.499984740745262"/>
      <name val="Segoe UI"/>
      <family val="2"/>
      <charset val="204"/>
    </font>
    <font>
      <b/>
      <sz val="26"/>
      <color theme="2" tint="-0.749992370372631"/>
      <name val="Segoe UI"/>
      <family val="2"/>
      <charset val="204"/>
    </font>
    <font>
      <b/>
      <sz val="26"/>
      <color rgb="FFC00000"/>
      <name val="Segoe UI"/>
      <family val="2"/>
      <charset val="204"/>
    </font>
    <font>
      <sz val="9"/>
      <name val="Calibri"/>
      <family val="3"/>
      <charset val="13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2" tint="-9.9978637043366805E-2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61C3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4" fillId="5" borderId="1" xfId="1" applyFont="1" applyFill="1" applyBorder="1" applyAlignment="1" applyProtection="1">
      <alignment horizontal="center"/>
      <protection hidden="1"/>
    </xf>
    <xf numFmtId="0" fontId="4" fillId="5" borderId="7" xfId="1" applyFont="1" applyFill="1" applyBorder="1" applyAlignment="1" applyProtection="1">
      <alignment horizontal="center"/>
      <protection hidden="1"/>
    </xf>
    <xf numFmtId="0" fontId="4" fillId="5" borderId="10" xfId="2" applyFont="1" applyFill="1" applyBorder="1" applyAlignment="1" applyProtection="1">
      <alignment horizontal="center" vertical="center"/>
      <protection hidden="1"/>
    </xf>
    <xf numFmtId="0" fontId="4" fillId="5" borderId="2" xfId="2" applyFont="1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4" fillId="5" borderId="4" xfId="1" applyFont="1" applyFill="1" applyBorder="1" applyAlignment="1" applyProtection="1">
      <alignment horizontal="left" vertical="center"/>
      <protection hidden="1"/>
    </xf>
    <xf numFmtId="0" fontId="4" fillId="5" borderId="6" xfId="1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vertical="center"/>
    </xf>
    <xf numFmtId="0" fontId="4" fillId="5" borderId="11" xfId="2" applyFont="1" applyFill="1" applyBorder="1" applyAlignment="1" applyProtection="1">
      <alignment horizontal="center" vertical="center"/>
      <protection hidden="1"/>
    </xf>
    <xf numFmtId="0" fontId="4" fillId="5" borderId="1" xfId="2" applyFont="1" applyFill="1" applyBorder="1" applyAlignment="1" applyProtection="1">
      <alignment horizontal="center" vertical="center"/>
      <protection hidden="1"/>
    </xf>
    <xf numFmtId="2" fontId="4" fillId="7" borderId="1" xfId="0" applyNumberFormat="1" applyFont="1" applyFill="1" applyBorder="1" applyAlignment="1" applyProtection="1">
      <alignment horizontal="center" vertical="center"/>
      <protection hidden="1"/>
    </xf>
    <xf numFmtId="0" fontId="16" fillId="4" borderId="4" xfId="1" applyFont="1" applyFill="1" applyBorder="1" applyAlignment="1" applyProtection="1">
      <alignment horizontal="center" vertical="center" wrapText="1"/>
      <protection hidden="1"/>
    </xf>
    <xf numFmtId="0" fontId="16" fillId="4" borderId="6" xfId="1" applyFont="1" applyFill="1" applyBorder="1" applyAlignment="1" applyProtection="1">
      <alignment horizontal="center" vertical="center" wrapText="1"/>
      <protection hidden="1"/>
    </xf>
    <xf numFmtId="2" fontId="5" fillId="5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9" xfId="1" applyFont="1" applyFill="1" applyBorder="1" applyAlignment="1" applyProtection="1">
      <alignment horizontal="center" vertical="center"/>
      <protection locked="0" hidden="1"/>
    </xf>
    <xf numFmtId="0" fontId="4" fillId="0" borderId="3" xfId="1" applyFont="1" applyFill="1" applyBorder="1" applyAlignment="1" applyProtection="1">
      <alignment horizontal="center" vertical="center"/>
      <protection locked="0" hidden="1"/>
    </xf>
    <xf numFmtId="0" fontId="4" fillId="0" borderId="28" xfId="1" applyFont="1" applyFill="1" applyBorder="1" applyAlignment="1" applyProtection="1">
      <alignment horizontal="center" vertical="center"/>
      <protection locked="0" hidden="1"/>
    </xf>
    <xf numFmtId="0" fontId="4" fillId="5" borderId="4" xfId="2" applyFont="1" applyFill="1" applyBorder="1" applyAlignment="1" applyProtection="1">
      <alignment horizontal="left" vertical="center"/>
      <protection hidden="1"/>
    </xf>
    <xf numFmtId="0" fontId="18" fillId="7" borderId="1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5" fillId="5" borderId="1" xfId="1" applyFont="1" applyFill="1" applyBorder="1" applyAlignment="1" applyProtection="1">
      <alignment horizontal="center"/>
      <protection hidden="1"/>
    </xf>
    <xf numFmtId="0" fontId="5" fillId="5" borderId="5" xfId="1" applyFont="1" applyFill="1" applyBorder="1" applyAlignment="1" applyProtection="1">
      <alignment horizontal="center"/>
      <protection hidden="1"/>
    </xf>
    <xf numFmtId="0" fontId="5" fillId="5" borderId="7" xfId="1" applyFont="1" applyFill="1" applyBorder="1" applyAlignment="1" applyProtection="1">
      <alignment horizontal="center"/>
      <protection hidden="1"/>
    </xf>
    <xf numFmtId="0" fontId="5" fillId="5" borderId="8" xfId="1" applyFont="1" applyFill="1" applyBorder="1" applyAlignment="1" applyProtection="1">
      <alignment horizontal="center"/>
      <protection hidden="1"/>
    </xf>
    <xf numFmtId="0" fontId="9" fillId="0" borderId="18" xfId="3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6" fillId="4" borderId="29" xfId="1" applyFont="1" applyFill="1" applyBorder="1" applyAlignment="1" applyProtection="1">
      <alignment horizontal="center" vertical="center" wrapText="1"/>
      <protection hidden="1"/>
    </xf>
    <xf numFmtId="0" fontId="6" fillId="4" borderId="26" xfId="1" applyFont="1" applyFill="1" applyBorder="1" applyAlignment="1" applyProtection="1">
      <alignment horizontal="center" vertical="center" wrapText="1"/>
      <protection hidden="1"/>
    </xf>
    <xf numFmtId="0" fontId="6" fillId="4" borderId="27" xfId="1" applyFont="1" applyFill="1" applyBorder="1" applyAlignment="1" applyProtection="1">
      <alignment horizontal="center" vertical="center" wrapText="1"/>
      <protection hidden="1"/>
    </xf>
    <xf numFmtId="0" fontId="4" fillId="5" borderId="1" xfId="2" applyFont="1" applyFill="1" applyBorder="1" applyAlignment="1" applyProtection="1">
      <alignment horizontal="center" vertical="center"/>
      <protection hidden="1"/>
    </xf>
    <xf numFmtId="0" fontId="4" fillId="5" borderId="5" xfId="2" applyFont="1" applyFill="1" applyBorder="1" applyAlignment="1" applyProtection="1">
      <alignment horizontal="center" vertical="center"/>
      <protection hidden="1"/>
    </xf>
    <xf numFmtId="1" fontId="5" fillId="5" borderId="1" xfId="0" applyNumberFormat="1" applyFont="1" applyFill="1" applyBorder="1" applyAlignment="1" applyProtection="1">
      <alignment horizontal="center" vertical="center"/>
      <protection hidden="1"/>
    </xf>
    <xf numFmtId="1" fontId="5" fillId="5" borderId="5" xfId="0" applyNumberFormat="1" applyFont="1" applyFill="1" applyBorder="1" applyAlignment="1" applyProtection="1">
      <alignment horizontal="center" vertical="center"/>
      <protection hidden="1"/>
    </xf>
    <xf numFmtId="0" fontId="7" fillId="4" borderId="13" xfId="1" applyFont="1" applyFill="1" applyBorder="1" applyAlignment="1" applyProtection="1">
      <alignment horizontal="center" vertical="center"/>
      <protection hidden="1"/>
    </xf>
    <xf numFmtId="0" fontId="7" fillId="4" borderId="14" xfId="1" applyFont="1" applyFill="1" applyBorder="1" applyAlignment="1" applyProtection="1">
      <alignment horizontal="center" vertical="center"/>
      <protection hidden="1"/>
    </xf>
    <xf numFmtId="0" fontId="7" fillId="4" borderId="15" xfId="1" applyFont="1" applyFill="1" applyBorder="1" applyAlignment="1" applyProtection="1">
      <alignment horizontal="center" vertical="center"/>
      <protection hidden="1"/>
    </xf>
    <xf numFmtId="0" fontId="6" fillId="4" borderId="23" xfId="1" applyFont="1" applyFill="1" applyBorder="1" applyAlignment="1" applyProtection="1">
      <alignment horizontal="center" vertical="center" wrapText="1"/>
      <protection hidden="1"/>
    </xf>
    <xf numFmtId="0" fontId="6" fillId="4" borderId="24" xfId="1" applyFont="1" applyFill="1" applyBorder="1" applyAlignment="1" applyProtection="1">
      <alignment horizontal="center" vertical="center" wrapText="1"/>
      <protection hidden="1"/>
    </xf>
    <xf numFmtId="0" fontId="6" fillId="4" borderId="25" xfId="1" applyFont="1" applyFill="1" applyBorder="1" applyAlignment="1" applyProtection="1">
      <alignment horizontal="center" vertical="center" wrapText="1"/>
      <protection hidden="1"/>
    </xf>
    <xf numFmtId="0" fontId="6" fillId="6" borderId="1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4" borderId="18" xfId="1" applyFont="1" applyFill="1" applyBorder="1" applyAlignment="1" applyProtection="1">
      <alignment horizontal="center" vertical="center"/>
      <protection hidden="1"/>
    </xf>
    <xf numFmtId="0" fontId="7" fillId="4" borderId="20" xfId="1" applyFont="1" applyFill="1" applyBorder="1" applyAlignment="1" applyProtection="1">
      <alignment horizontal="center" vertical="center"/>
      <protection hidden="1"/>
    </xf>
    <xf numFmtId="0" fontId="7" fillId="4" borderId="21" xfId="1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6" fillId="4" borderId="23" xfId="1" applyFont="1" applyFill="1" applyBorder="1" applyAlignment="1" applyProtection="1">
      <alignment horizontal="center" vertical="center"/>
      <protection hidden="1"/>
    </xf>
    <xf numFmtId="0" fontId="6" fillId="4" borderId="24" xfId="1" applyFont="1" applyFill="1" applyBorder="1" applyAlignment="1" applyProtection="1">
      <alignment horizontal="center" vertical="center"/>
      <protection hidden="1"/>
    </xf>
    <xf numFmtId="0" fontId="6" fillId="4" borderId="25" xfId="1" applyFont="1" applyFill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horizontal="left" vertical="center"/>
      <protection hidden="1"/>
    </xf>
    <xf numFmtId="0" fontId="10" fillId="0" borderId="16" xfId="0" applyFont="1" applyBorder="1" applyAlignment="1" applyProtection="1">
      <alignment horizontal="left" vertical="center"/>
      <protection hidden="1"/>
    </xf>
    <xf numFmtId="0" fontId="10" fillId="0" borderId="20" xfId="0" applyFont="1" applyBorder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17" xfId="0" applyFont="1" applyBorder="1" applyAlignment="1" applyProtection="1">
      <alignment horizontal="left" vertical="center"/>
      <protection hidden="1"/>
    </xf>
    <xf numFmtId="0" fontId="10" fillId="0" borderId="21" xfId="0" applyFont="1" applyBorder="1" applyAlignment="1" applyProtection="1">
      <alignment horizontal="left" vertical="center"/>
      <protection hidden="1"/>
    </xf>
    <xf numFmtId="0" fontId="10" fillId="0" borderId="12" xfId="0" applyFont="1" applyBorder="1" applyAlignment="1" applyProtection="1">
      <alignment horizontal="left" vertical="center"/>
      <protection hidden="1"/>
    </xf>
    <xf numFmtId="0" fontId="10" fillId="0" borderId="22" xfId="0" applyFont="1" applyBorder="1" applyAlignment="1" applyProtection="1">
      <alignment horizontal="left" vertical="center"/>
      <protection hidden="1"/>
    </xf>
    <xf numFmtId="0" fontId="8" fillId="5" borderId="0" xfId="2" applyFont="1" applyFill="1" applyBorder="1" applyAlignment="1" applyProtection="1">
      <alignment horizontal="center" vertical="center"/>
      <protection hidden="1"/>
    </xf>
    <xf numFmtId="0" fontId="2" fillId="4" borderId="4" xfId="1" applyFill="1" applyBorder="1" applyAlignment="1" applyProtection="1">
      <alignment horizontal="center"/>
      <protection hidden="1"/>
    </xf>
    <xf numFmtId="0" fontId="10" fillId="0" borderId="18" xfId="0" applyFont="1" applyBorder="1" applyAlignment="1" applyProtection="1">
      <alignment horizontal="left" vertical="center"/>
      <protection hidden="1"/>
    </xf>
    <xf numFmtId="0" fontId="19" fillId="6" borderId="1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</cellXfs>
  <cellStyles count="4">
    <cellStyle name="Гиперссылка" xfId="3" builtinId="8"/>
    <cellStyle name="Нейтральный" xfId="2" builtinId="28"/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4D4D4D"/>
      <color rgb="FFC61C34"/>
      <color rgb="FFDD410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26" fmlaLink="$J$1" fmlaRange="$G$8:$G$16" sel="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396240</xdr:colOff>
          <xdr:row>11</xdr:row>
          <xdr:rowOff>68580</xdr:rowOff>
        </xdr:from>
        <xdr:to>
          <xdr:col>1</xdr:col>
          <xdr:colOff>2560320</xdr:colOff>
          <xdr:row>12</xdr:row>
          <xdr:rowOff>167640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1530350</xdr:colOff>
      <xdr:row>0</xdr:row>
      <xdr:rowOff>0</xdr:rowOff>
    </xdr:from>
    <xdr:to>
      <xdr:col>4</xdr:col>
      <xdr:colOff>1784351</xdr:colOff>
      <xdr:row>6</xdr:row>
      <xdr:rowOff>247109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17" t="22855" r="28121" b="41299"/>
        <a:stretch/>
      </xdr:blipFill>
      <xdr:spPr>
        <a:xfrm>
          <a:off x="4483100" y="0"/>
          <a:ext cx="2927351" cy="177110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99060</xdr:rowOff>
        </xdr:from>
        <xdr:to>
          <xdr:col>1</xdr:col>
          <xdr:colOff>1257300</xdr:colOff>
          <xdr:row>2</xdr:row>
          <xdr:rowOff>205740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90714</xdr:colOff>
      <xdr:row>4</xdr:row>
      <xdr:rowOff>18143</xdr:rowOff>
    </xdr:from>
    <xdr:ext cx="3586624" cy="433452"/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0714" y="1034143"/>
          <a:ext cx="3586624" cy="43345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Высота фасада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 h=250-7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2</a:t>
          </a:r>
          <a:r>
            <a:rPr lang="en-US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0</a:t>
          </a:r>
          <a:r>
            <a:rPr lang="ru-RU" sz="2000" b="0" cap="none" spc="0" baseline="0">
              <a:ln w="0"/>
              <a:solidFill>
                <a:schemeClr val="bg2">
                  <a:lumMod val="5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Segoe UI" panose="020B0502040204020203" pitchFamily="34" charset="0"/>
            </a:rPr>
            <a:t>мм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tcrussia.ru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tabSelected="1" topLeftCell="A3" zoomScale="85" zoomScaleNormal="85" workbookViewId="0">
      <selection activeCell="N10" sqref="N10"/>
    </sheetView>
  </sheetViews>
  <sheetFormatPr defaultColWidth="9.109375" defaultRowHeight="14.4"/>
  <cols>
    <col min="1" max="1" width="4.6640625" customWidth="1"/>
    <col min="2" max="2" width="44.6640625" customWidth="1"/>
    <col min="3" max="3" width="30.6640625" customWidth="1"/>
    <col min="4" max="4" width="7.6640625" customWidth="1"/>
    <col min="5" max="5" width="25.6640625" customWidth="1"/>
    <col min="6" max="6" width="10.109375" customWidth="1"/>
    <col min="7" max="7" width="17.21875" hidden="1" customWidth="1"/>
    <col min="8" max="8" width="17.6640625" hidden="1" customWidth="1"/>
    <col min="9" max="9" width="16.6640625" hidden="1" customWidth="1"/>
    <col min="10" max="10" width="23.5546875" hidden="1" customWidth="1"/>
    <col min="11" max="11" width="14.44140625" hidden="1" customWidth="1"/>
    <col min="12" max="14" width="8.6640625" customWidth="1"/>
  </cols>
  <sheetData>
    <row r="1" spans="1:10" ht="19.95" customHeight="1">
      <c r="A1" s="67" t="s">
        <v>6</v>
      </c>
      <c r="B1" s="57"/>
      <c r="C1" s="57"/>
      <c r="D1" s="57"/>
      <c r="E1" s="58"/>
      <c r="H1" s="53" t="s">
        <v>32</v>
      </c>
      <c r="I1" s="53"/>
      <c r="J1" s="7">
        <v>6</v>
      </c>
    </row>
    <row r="2" spans="1:10" ht="19.95" customHeight="1">
      <c r="A2" s="59"/>
      <c r="B2" s="60"/>
      <c r="C2" s="60"/>
      <c r="D2" s="60"/>
      <c r="E2" s="61"/>
    </row>
    <row r="3" spans="1:10" ht="19.95" customHeight="1">
      <c r="A3" s="59"/>
      <c r="B3" s="60"/>
      <c r="C3" s="60"/>
      <c r="D3" s="60"/>
      <c r="E3" s="61"/>
    </row>
    <row r="4" spans="1:10" ht="19.95" customHeight="1">
      <c r="A4" s="59"/>
      <c r="B4" s="60"/>
      <c r="C4" s="60"/>
      <c r="D4" s="60"/>
      <c r="E4" s="61"/>
    </row>
    <row r="5" spans="1:10" ht="19.95" customHeight="1">
      <c r="A5" s="59"/>
      <c r="B5" s="60"/>
      <c r="C5" s="60"/>
      <c r="D5" s="60"/>
      <c r="E5" s="61"/>
    </row>
    <row r="6" spans="1:10" ht="19.95" customHeight="1">
      <c r="A6" s="59"/>
      <c r="B6" s="60"/>
      <c r="C6" s="60"/>
      <c r="D6" s="60"/>
      <c r="E6" s="61"/>
    </row>
    <row r="7" spans="1:10" ht="19.95" customHeight="1" thickBot="1">
      <c r="A7" s="62"/>
      <c r="B7" s="63"/>
      <c r="C7" s="63"/>
      <c r="D7" s="63"/>
      <c r="E7" s="64"/>
      <c r="G7" s="1" t="s">
        <v>26</v>
      </c>
      <c r="H7" s="1" t="s">
        <v>27</v>
      </c>
      <c r="I7" s="1" t="s">
        <v>28</v>
      </c>
      <c r="J7" s="1" t="s">
        <v>29</v>
      </c>
    </row>
    <row r="8" spans="1:10" ht="30" customHeight="1">
      <c r="A8" s="43">
        <v>1</v>
      </c>
      <c r="B8" s="54" t="s">
        <v>16</v>
      </c>
      <c r="C8" s="55"/>
      <c r="D8" s="55"/>
      <c r="E8" s="56"/>
      <c r="G8" s="1" t="s">
        <v>7</v>
      </c>
      <c r="H8" s="6">
        <v>10.9</v>
      </c>
      <c r="I8" s="6">
        <f>B10*C10/1000000*H8+E10/1000</f>
        <v>3.7624000000000004</v>
      </c>
      <c r="J8" s="7" t="s">
        <v>1</v>
      </c>
    </row>
    <row r="9" spans="1:10" ht="19.95" customHeight="1">
      <c r="A9" s="43"/>
      <c r="B9" s="4" t="s">
        <v>40</v>
      </c>
      <c r="C9" s="5" t="s">
        <v>17</v>
      </c>
      <c r="D9" s="65" t="s">
        <v>0</v>
      </c>
      <c r="E9" s="11" t="s">
        <v>18</v>
      </c>
      <c r="G9" s="1" t="s">
        <v>8</v>
      </c>
      <c r="H9" s="6">
        <v>12.2</v>
      </c>
      <c r="I9" s="6">
        <f>B10*C10/1000000*H9+E10/1000</f>
        <v>4.1991999999999994</v>
      </c>
      <c r="J9" s="6">
        <f>IF(J1=2,I9,J10)</f>
        <v>3.7960000000000003</v>
      </c>
    </row>
    <row r="10" spans="1:10" ht="30" customHeight="1" thickBot="1">
      <c r="A10" s="44"/>
      <c r="B10" s="17">
        <v>560</v>
      </c>
      <c r="C10" s="18">
        <v>600</v>
      </c>
      <c r="D10" s="65"/>
      <c r="E10" s="19">
        <v>100</v>
      </c>
      <c r="G10" s="1" t="s">
        <v>9</v>
      </c>
      <c r="H10" s="6">
        <v>12.1</v>
      </c>
      <c r="I10" s="6">
        <f>B10*C10/1000000*H10+E10/1000</f>
        <v>4.1655999999999995</v>
      </c>
      <c r="J10" s="6">
        <f>IF(J1=3,I10,J11)</f>
        <v>3.7960000000000003</v>
      </c>
    </row>
    <row r="11" spans="1:10" ht="40.049999999999997" customHeight="1">
      <c r="A11" s="50">
        <v>2</v>
      </c>
      <c r="B11" s="35" t="s">
        <v>35</v>
      </c>
      <c r="C11" s="36"/>
      <c r="D11" s="36"/>
      <c r="E11" s="37"/>
      <c r="G11" s="1" t="s">
        <v>10</v>
      </c>
      <c r="H11" s="6">
        <v>14.5</v>
      </c>
      <c r="I11" s="6">
        <f>B10*C10/1000000*H11+E10/1000</f>
        <v>4.9719999999999995</v>
      </c>
      <c r="J11" s="6">
        <f>IF(J1=4,I11,J12)</f>
        <v>3.7960000000000003</v>
      </c>
    </row>
    <row r="12" spans="1:10" ht="19.95" customHeight="1">
      <c r="A12" s="51"/>
      <c r="B12" s="66"/>
      <c r="C12" s="12" t="s">
        <v>19</v>
      </c>
      <c r="D12" s="38" t="s">
        <v>20</v>
      </c>
      <c r="E12" s="39"/>
      <c r="G12" s="1" t="s">
        <v>11</v>
      </c>
      <c r="H12" s="6">
        <v>16.5</v>
      </c>
      <c r="I12" s="6">
        <f>B10*C10/1000000*H12+E10/1000</f>
        <v>5.6440000000000001</v>
      </c>
      <c r="J12" s="6">
        <f>IF(J1=5,I12,J13)</f>
        <v>3.7960000000000003</v>
      </c>
    </row>
    <row r="13" spans="1:10" ht="19.95" customHeight="1">
      <c r="A13" s="51"/>
      <c r="B13" s="66"/>
      <c r="C13" s="16">
        <f>IF(J1=1,I8,J9)</f>
        <v>3.7960000000000003</v>
      </c>
      <c r="D13" s="40">
        <f>C13*B10</f>
        <v>2125.7600000000002</v>
      </c>
      <c r="E13" s="41"/>
      <c r="F13" s="10"/>
      <c r="G13" s="1" t="s">
        <v>12</v>
      </c>
      <c r="H13" s="6">
        <v>11</v>
      </c>
      <c r="I13" s="6">
        <f>B10*C10/1000000*H13+E10/1000</f>
        <v>3.7960000000000003</v>
      </c>
      <c r="J13" s="6">
        <f>IF(J1=6,I13,J14)</f>
        <v>3.7960000000000003</v>
      </c>
    </row>
    <row r="14" spans="1:10" ht="19.95" customHeight="1">
      <c r="A14" s="51"/>
      <c r="B14" s="14" t="s">
        <v>22</v>
      </c>
      <c r="C14" s="13" t="s">
        <v>24</v>
      </c>
      <c r="D14" s="48" t="s">
        <v>41</v>
      </c>
      <c r="E14" s="49"/>
      <c r="F14" s="23"/>
      <c r="G14" s="1" t="s">
        <v>13</v>
      </c>
      <c r="H14" s="6">
        <v>12</v>
      </c>
      <c r="I14" s="6">
        <f>B10*C10/1000000*H14+E10/1000</f>
        <v>4.1319999999999997</v>
      </c>
      <c r="J14" s="6">
        <f>IF(J1=7,I14,J15)</f>
        <v>0</v>
      </c>
    </row>
    <row r="15" spans="1:10" ht="19.95" customHeight="1">
      <c r="A15" s="51"/>
      <c r="B15" s="14" t="s">
        <v>30</v>
      </c>
      <c r="C15" s="21" t="str">
        <f>G17</f>
        <v>0016699</v>
      </c>
      <c r="D15" s="68" t="str">
        <f>H17</f>
        <v>0016703</v>
      </c>
      <c r="E15" s="69"/>
      <c r="F15" s="24"/>
      <c r="G15" s="1" t="s">
        <v>14</v>
      </c>
      <c r="H15" s="6">
        <v>15</v>
      </c>
      <c r="I15" s="6">
        <f>B10*C10/1000000*H15+E10/1000</f>
        <v>5.14</v>
      </c>
      <c r="J15" s="6">
        <f>IF(J1=8,I15,J16)</f>
        <v>0</v>
      </c>
    </row>
    <row r="16" spans="1:10" ht="30" customHeight="1" thickBot="1">
      <c r="A16" s="52"/>
      <c r="B16" s="15" t="s">
        <v>31</v>
      </c>
      <c r="C16" s="22" t="str">
        <f>G18</f>
        <v/>
      </c>
      <c r="D16" s="70" t="str">
        <f>H18</f>
        <v/>
      </c>
      <c r="E16" s="71"/>
      <c r="F16" s="24"/>
      <c r="G16" s="1" t="s">
        <v>15</v>
      </c>
      <c r="H16" s="6">
        <v>11.2</v>
      </c>
      <c r="I16" s="6">
        <f>B10*C10/1000000*H16+E10/1000</f>
        <v>3.8632</v>
      </c>
      <c r="J16" s="6">
        <f>IF(J1=9,I16,J17)</f>
        <v>0</v>
      </c>
    </row>
    <row r="17" spans="1:8" ht="60" customHeight="1">
      <c r="A17" s="42"/>
      <c r="B17" s="45" t="s">
        <v>33</v>
      </c>
      <c r="C17" s="46"/>
      <c r="D17" s="46"/>
      <c r="E17" s="47"/>
      <c r="G17" s="10" t="str">
        <f>IF(B10&gt;720,"слишком высокий фасад",IF(B10&lt;250,"слишком низкий фасад",IF(D13&lt;480,"слишком легкий фасад",IF(D13&lt;750,"0016697",IF(D13&lt;1500,"0016698",IF(D13&lt;3200,"0016699",IF(D13&lt;=9000,"0016700","")))))))</f>
        <v>0016699</v>
      </c>
      <c r="H17" s="10" t="str">
        <f>IF(B10&gt;720,"слишком высокий фасад",IF(B10&lt;250,"слишком низкий фасад",IF(D13&lt;480,"слишком легкий фасад",IF(D13&lt;750,"0016701",IF(D13&lt;1500,"0016702",IF(D13&lt;3200,"0016703",IF(D13&lt;=9000,"0016704","")))))))</f>
        <v>0016703</v>
      </c>
    </row>
    <row r="18" spans="1:8">
      <c r="A18" s="43"/>
      <c r="B18" s="20" t="s">
        <v>25</v>
      </c>
      <c r="C18" s="12" t="s">
        <v>34</v>
      </c>
      <c r="D18" s="38" t="s">
        <v>21</v>
      </c>
      <c r="E18" s="39"/>
      <c r="G18" t="str">
        <f>IF(D13&gt;13500,"слишком тяжелый фасад",IF(D13&gt;9000,"3 механизма 0016700",""))</f>
        <v/>
      </c>
      <c r="H18" t="str">
        <f>IF(D13&gt;13500,"слишком тяжелый фасад",IF(D13&gt;9000,"3 механизма 0016704",""))</f>
        <v/>
      </c>
    </row>
    <row r="19" spans="1:8">
      <c r="A19" s="43"/>
      <c r="B19" s="8" t="s">
        <v>36</v>
      </c>
      <c r="C19" s="2" t="s">
        <v>2</v>
      </c>
      <c r="D19" s="25">
        <v>990</v>
      </c>
      <c r="E19" s="26"/>
    </row>
    <row r="20" spans="1:8">
      <c r="A20" s="43"/>
      <c r="B20" s="8" t="s">
        <v>37</v>
      </c>
      <c r="C20" s="2" t="s">
        <v>3</v>
      </c>
      <c r="D20" s="25">
        <v>1625</v>
      </c>
      <c r="E20" s="26"/>
    </row>
    <row r="21" spans="1:8">
      <c r="A21" s="43"/>
      <c r="B21" s="8" t="s">
        <v>38</v>
      </c>
      <c r="C21" s="2" t="s">
        <v>4</v>
      </c>
      <c r="D21" s="25">
        <v>3200</v>
      </c>
      <c r="E21" s="26"/>
    </row>
    <row r="22" spans="1:8" ht="15" thickBot="1">
      <c r="A22" s="44"/>
      <c r="B22" s="9" t="s">
        <v>39</v>
      </c>
      <c r="C22" s="3" t="s">
        <v>5</v>
      </c>
      <c r="D22" s="27">
        <v>6100</v>
      </c>
      <c r="E22" s="28"/>
    </row>
    <row r="23" spans="1:8">
      <c r="A23" s="29" t="s">
        <v>23</v>
      </c>
      <c r="B23" s="30"/>
      <c r="C23" s="30"/>
      <c r="D23" s="30"/>
      <c r="E23" s="31"/>
    </row>
    <row r="24" spans="1:8" ht="15" thickBot="1">
      <c r="A24" s="32"/>
      <c r="B24" s="33"/>
      <c r="C24" s="33"/>
      <c r="D24" s="33"/>
      <c r="E24" s="34"/>
    </row>
  </sheetData>
  <sheetProtection algorithmName="SHA-512" hashValue="2GjiMM0meInCXHK+Q91WmnUthxqDF0zdXCeZehyp0aXlQM7HEeiZ68w/+jloW4j1ApZ3WQaom3ztQ9xFrWv3Ng==" saltValue="u819qNzswSS1Sekaq0QD9A==" spinCount="100000" sheet="1" objects="1" scenarios="1"/>
  <mergeCells count="21">
    <mergeCell ref="D21:E21"/>
    <mergeCell ref="D22:E22"/>
    <mergeCell ref="A23:E24"/>
    <mergeCell ref="B11:E11"/>
    <mergeCell ref="B12:B13"/>
    <mergeCell ref="D12:E12"/>
    <mergeCell ref="D13:E13"/>
    <mergeCell ref="A17:A22"/>
    <mergeCell ref="B17:E17"/>
    <mergeCell ref="D18:E18"/>
    <mergeCell ref="D19:E19"/>
    <mergeCell ref="D20:E20"/>
    <mergeCell ref="D14:E14"/>
    <mergeCell ref="D15:E15"/>
    <mergeCell ref="A11:A16"/>
    <mergeCell ref="D16:E16"/>
    <mergeCell ref="A1:E7"/>
    <mergeCell ref="H1:I1"/>
    <mergeCell ref="A8:A10"/>
    <mergeCell ref="B8:E8"/>
    <mergeCell ref="D9:D10"/>
  </mergeCells>
  <phoneticPr fontId="14" type="noConversion"/>
  <hyperlinks>
    <hyperlink ref="A23" r:id="rId1" xr:uid="{00000000-0004-0000-0100-000000000000}"/>
  </hyperlinks>
  <pageMargins left="0.25" right="0.25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CorelDraw.Graphic.18" shapeId="2054" r:id="rId5">
          <objectPr defaultSize="0" autoPict="0" r:id="rId6">
            <anchor moveWithCells="1">
              <from>
                <xdr:col>0</xdr:col>
                <xdr:colOff>114300</xdr:colOff>
                <xdr:row>0</xdr:row>
                <xdr:rowOff>99060</xdr:rowOff>
              </from>
              <to>
                <xdr:col>1</xdr:col>
                <xdr:colOff>1257300</xdr:colOff>
                <xdr:row>2</xdr:row>
                <xdr:rowOff>205740</xdr:rowOff>
              </to>
            </anchor>
          </objectPr>
        </oleObject>
      </mc:Choice>
      <mc:Fallback>
        <oleObject progId="CorelDraw.Graphic.18" shapeId="2054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7" name="Drop Down 3">
              <controlPr defaultSize="0" autoLine="0" autoPict="0">
                <anchor>
                  <from>
                    <xdr:col>1</xdr:col>
                    <xdr:colOff>396240</xdr:colOff>
                    <xdr:row>11</xdr:row>
                    <xdr:rowOff>68580</xdr:rowOff>
                  </from>
                  <to>
                    <xdr:col>1</xdr:col>
                    <xdr:colOff>2560320</xdr:colOff>
                    <xdr:row>12</xdr:row>
                    <xdr:rowOff>167640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TOP STAY SF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2025-04-30T06:10:48Z</dcterms:modified>
</cp:coreProperties>
</file>